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fileSharing userName="Lesley Ward" algorithmName="SHA-512" hashValue="Gcfv9uzYuVh/torBw6ptKUrJacLv9GbjCHlfehKDEMJ1ln2qFIAxOhQz2GGZtY7owI3McsCjAwRa4r2Gh6Nwng==" saltValue="00rRnP6H/8fVyfAXEyw4Fg==" spinCount="100000"/>
  <workbookPr/>
  <mc:AlternateContent xmlns:mc="http://schemas.openxmlformats.org/markup-compatibility/2006">
    <mc:Choice Requires="x15">
      <x15ac:absPath xmlns:x15ac="http://schemas.microsoft.com/office/spreadsheetml/2010/11/ac" url="G:\My Drive\Procedures\Limited company\Dividend personal tax calculator\"/>
    </mc:Choice>
  </mc:AlternateContent>
  <xr:revisionPtr revIDLastSave="0" documentId="13_ncr:10001_{8DD357B8-CBD5-4A72-A4AF-8664F2488476}" xr6:coauthVersionLast="47" xr6:coauthVersionMax="47" xr10:uidLastSave="{00000000-0000-0000-0000-000000000000}"/>
  <bookViews>
    <workbookView xWindow="28680" yWindow="-120" windowWidth="29040" windowHeight="15840" xr2:uid="{00000000-000D-0000-FFFF-FFFF00000000}"/>
  </bookViews>
  <sheets>
    <sheet name="Overview" sheetId="4" r:id="rId1"/>
    <sheet name="Input" sheetId="6" r:id="rId2"/>
    <sheet name="Results" sheetId="7" r:id="rId3"/>
    <sheet name="Calculations" sheetId="5" r:id="rId4"/>
  </sheets>
  <definedNames>
    <definedName name="_xlnm.Print_Area" localSheetId="3">Calculations!$A$2:$T$32</definedName>
    <definedName name="_xlnm.Print_Area" localSheetId="1">Input!$A$2:$T$14</definedName>
    <definedName name="_xlnm.Print_Area" localSheetId="0">Overview!$A$2:$T$19</definedName>
    <definedName name="_xlnm.Print_Area" localSheetId="2">Results!$A$2:$T$28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C16" i="5" l="1"/>
  <c r="C13" i="7" l="1"/>
  <c r="B9" i="6"/>
  <c r="B8" i="6"/>
  <c r="B9" i="5"/>
  <c r="B8" i="5"/>
  <c r="B9" i="7"/>
  <c r="B8" i="7"/>
  <c r="C18" i="5"/>
  <c r="C13" i="5"/>
  <c r="I26" i="5" s="1"/>
  <c r="C26" i="5" s="1"/>
  <c r="E26" i="5" s="1"/>
  <c r="C17" i="7"/>
  <c r="B15" i="6"/>
  <c r="C23" i="5"/>
  <c r="C16" i="7" l="1"/>
  <c r="J29" i="5"/>
  <c r="I28" i="5"/>
  <c r="C28" i="5" s="1"/>
  <c r="E28" i="5" s="1"/>
  <c r="C19" i="5"/>
  <c r="C27" i="5" s="1"/>
  <c r="E27" i="5" s="1"/>
  <c r="C29" i="5" l="1"/>
  <c r="E29" i="5" s="1"/>
  <c r="E30" i="5" s="1"/>
  <c r="C11" i="7" s="1"/>
  <c r="C18" i="7" s="1"/>
  <c r="C19" i="7" s="1"/>
  <c r="I29" i="5"/>
  <c r="C30" i="5" l="1"/>
  <c r="C32" i="5" s="1"/>
</calcChain>
</file>

<file path=xl/sharedStrings.xml><?xml version="1.0" encoding="utf-8"?>
<sst xmlns="http://schemas.openxmlformats.org/spreadsheetml/2006/main" count="60" uniqueCount="51">
  <si>
    <t>Higher tax band</t>
  </si>
  <si>
    <t>Amount of dividend in higher tax band</t>
  </si>
  <si>
    <t>Amount of dividend in tax free allowance</t>
  </si>
  <si>
    <t>Amount of dividend in basic tax band</t>
  </si>
  <si>
    <t>Dividends</t>
  </si>
  <si>
    <t>Key Assumptions</t>
  </si>
  <si>
    <t>One shareholder / director</t>
  </si>
  <si>
    <t>No student loan, child benefit or other income issues included</t>
  </si>
  <si>
    <t>Annual Gross Salary</t>
  </si>
  <si>
    <t>Enter your total cash dividends for the tax year in highlighted cell below:</t>
  </si>
  <si>
    <t>Personal allowance</t>
  </si>
  <si>
    <t>Total dividends</t>
  </si>
  <si>
    <t>Total gross income (salary + dividends)</t>
  </si>
  <si>
    <t>Enter Dividends Here &gt;&gt;&gt;&gt;&gt;&gt;</t>
  </si>
  <si>
    <t>Workings:</t>
  </si>
  <si>
    <t>Dividend tax calculation</t>
  </si>
  <si>
    <t>Total dividend</t>
  </si>
  <si>
    <t>Amount of dividend in dividend allowance</t>
  </si>
  <si>
    <t>Tax rate</t>
  </si>
  <si>
    <t>Tax</t>
  </si>
  <si>
    <t>Dividend</t>
  </si>
  <si>
    <t>Disclaimer</t>
  </si>
  <si>
    <t>Whilst we endeavour to use reasonable efforts to furnish accurate, complete, reliable, error free and up-to-date information, we do not warrant that it is such. We and our associates disclaim all warranties.</t>
  </si>
  <si>
    <t>The information can only provide an overview of the regulations in force at the date of publication, and no action should be taken without consulting the detailed legislation or seeking professional advice.</t>
  </si>
  <si>
    <t>You are recommended to obtain specific professional advice from a professional accountant before you take any action or or refrain from action.</t>
  </si>
  <si>
    <t>The information provided in this guide is of a general nature. It is not a substitute for specific advice in your own circumstances.</t>
  </si>
  <si>
    <t>check zero</t>
  </si>
  <si>
    <t>Your only income is salary and dividends from your company</t>
  </si>
  <si>
    <t>Your company has sufficient post tax profits for the dividend</t>
  </si>
  <si>
    <t>Cash in pocket:</t>
  </si>
  <si>
    <t>Salary</t>
  </si>
  <si>
    <t>The Friendly Accountants</t>
  </si>
  <si>
    <t>www.thefriendlyaccountants.co.uk</t>
  </si>
  <si>
    <t>01202 048696</t>
  </si>
  <si>
    <t>To enter your data click here</t>
  </si>
  <si>
    <t>To review your results click here</t>
  </si>
  <si>
    <t>To see the calculations click here</t>
  </si>
  <si>
    <t>Enter Salary Here &gt;&gt;&gt;&gt;&gt;&gt;</t>
  </si>
  <si>
    <t>No employment allowance claimed - this workbook will only calculate correctly with a salary up to the personal allowance</t>
  </si>
  <si>
    <t>Less personal tax/EE NI</t>
  </si>
  <si>
    <t>Assumes you have a standard personal allowance of £12,570</t>
  </si>
  <si>
    <t>Maximum of £12570 ie personal allowance</t>
  </si>
  <si>
    <t>NI Primary threshold</t>
  </si>
  <si>
    <t>NI rate</t>
  </si>
  <si>
    <t>Dividend Tax Calculator for 22/23 Personal Tax Year</t>
  </si>
  <si>
    <t>(6th April 2022 to 5th April 2023)</t>
  </si>
  <si>
    <t>Your personal tax estimate for 22/23 is &gt;&gt;&gt;</t>
  </si>
  <si>
    <t>Your EE NI estimate for 22/23 is &gt;&gt;&gt;</t>
  </si>
  <si>
    <t>If your salary is above £11,901 you will also have Employee's National Insurance to pay of 13.25% on the amount above £11,901</t>
  </si>
  <si>
    <t>Make sure this is no more than £88,099 (due to withdrawl of personal allowance which starts once your total income goes above £100k)</t>
  </si>
  <si>
    <t>The calculator will only work for dividends of no more than £88,099 (due to withdrawl of personal allowance which starts once your total income goes above £100k)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</si>
</sst>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Red]\(#,##0\)"/>
    <numFmt numFmtId="165" formatCode="&quot;£&quot;#,##0"/>
  </numFmts>
  <fonts count="19"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4"/>
      <color theme="1"/>
      <name val="Calibri"/>
      <family val="2"/>
      <scheme val="minor"/>
    </font>
    <font>
      <b/>
      <sz val="11"/>
      <color rgb="FFFF0000"/>
      <name val="Calibri"/>
      <family val="2"/>
      <scheme val="minor"/>
    </font>
    <font>
      <b/>
      <i/>
      <sz val="11"/>
      <color theme="1"/>
      <name val="Calibri"/>
      <family val="2"/>
      <scheme val="minor"/>
    </font>
    <font>
      <u/>
      <sz val="11"/>
      <color theme="1"/>
      <name val="Calibri"/>
      <family val="2"/>
      <scheme val="minor"/>
    </font>
    <font>
      <i/>
      <sz val="11"/>
      <color rgb="FFFF0000"/>
      <name val="Calibri"/>
      <family val="2"/>
      <scheme val="minor"/>
    </font>
    <font>
      <u/>
      <sz val="11"/>
      <color theme="10"/>
      <name val="Calibri"/>
      <family val="2"/>
      <scheme val="minor"/>
    </font>
    <font>
      <b/>
      <sz val="16"/>
      <color theme="1"/>
      <name val="Calibri"/>
      <family val="2"/>
      <scheme val="minor"/>
    </font>
    <font>
      <u/>
      <sz val="14"/>
      <color theme="10"/>
      <name val="Calibri"/>
      <family val="2"/>
      <scheme val="minor"/>
    </font>
    <font>
      <b/>
      <u/>
      <sz val="11"/>
      <color theme="1"/>
      <name val="Calibri"/>
      <family val="2"/>
      <scheme val="minor"/>
    </font>
    <font>
      <b/>
      <sz val="12"/>
      <color rgb="FFFF0000"/>
      <name val="Calibri"/>
      <family val="2"/>
      <scheme val="minor"/>
    </font>
    <font>
      <b/>
      <sz val="18"/>
      <color theme="1"/>
      <name val="Calibri"/>
      <family val="2"/>
      <scheme val="minor"/>
    </font>
    <font>
      <b/>
      <u/>
      <sz val="14"/>
      <color rgb="FFB9D40F"/>
      <name val="Calibri"/>
      <family val="2"/>
      <scheme val="minor"/>
    </font>
    <font>
      <b/>
      <sz val="16"/>
      <color rgb="FFB9D40F"/>
      <name val="Calibri"/>
      <family val="2"/>
      <scheme val="minor"/>
    </font>
    <font>
      <sz val="11"/>
      <color rgb="FFFF0000"/>
      <name val="Calibri"/>
      <family val="2"/>
      <scheme val="minor"/>
    </font>
    <font>
      <b/>
      <sz val="20"/>
      <color rgb="FF9954A2"/>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B9D40F"/>
        <bgColor indexed="64"/>
      </patternFill>
    </fill>
  </fills>
  <borders count="1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0" fontId="9" fillId="0" borderId="0" applyNumberFormat="0" applyFill="0" applyBorder="0" applyAlignment="0" applyProtection="0"/>
  </cellStyleXfs>
  <cellXfs count="51">
    <xf numFmtId="0" fontId="0" fillId="0" borderId="0" xfId="0"/>
    <xf numFmtId="165" fontId="10" fillId="2" borderId="0" xfId="2" applyNumberFormat="1" applyFont="1" applyFill="1" applyAlignment="1" applyProtection="1">
      <alignment vertical="center"/>
      <protection locked="0"/>
    </xf>
    <xf numFmtId="0" fontId="0" fillId="0" borderId="0" xfId="0" applyFont="1" applyAlignment="1" applyProtection="1"/>
    <xf numFmtId="0" fontId="0" fillId="0" borderId="0" xfId="0" applyProtection="1"/>
    <xf numFmtId="0" fontId="15" fillId="0" borderId="0" xfId="3" applyFont="1" applyAlignment="1" applyProtection="1">
      <alignment vertical="center"/>
    </xf>
    <xf numFmtId="0" fontId="16" fillId="0" borderId="0" xfId="0" applyFont="1" applyAlignment="1" applyProtection="1">
      <alignment vertical="center"/>
    </xf>
    <xf numFmtId="0" fontId="9" fillId="0" borderId="0" xfId="3" applyProtection="1"/>
    <xf numFmtId="0" fontId="4" fillId="0" borderId="0" xfId="0" applyFont="1" applyProtection="1"/>
    <xf numFmtId="0" fontId="0" fillId="0" borderId="0" xfId="0" applyFont="1" applyProtection="1"/>
    <xf numFmtId="0" fontId="2" fillId="0" borderId="0" xfId="0" applyFont="1" applyProtection="1"/>
    <xf numFmtId="0" fontId="0" fillId="0" borderId="0" xfId="0" applyAlignment="1" applyProtection="1">
      <alignment horizontal="left" indent="2"/>
    </xf>
    <xf numFmtId="0" fontId="9" fillId="0" borderId="0" xfId="3" applyAlignment="1" applyProtection="1">
      <alignment horizontal="left"/>
    </xf>
    <xf numFmtId="164" fontId="0" fillId="0" borderId="0" xfId="0" applyNumberFormat="1" applyProtection="1"/>
    <xf numFmtId="0" fontId="13" fillId="0" borderId="0" xfId="0" applyFont="1" applyAlignment="1" applyProtection="1">
      <alignment horizontal="left"/>
    </xf>
    <xf numFmtId="0" fontId="14" fillId="0" borderId="0" xfId="0" applyFont="1" applyAlignment="1" applyProtection="1">
      <alignment vertical="center"/>
    </xf>
    <xf numFmtId="0" fontId="11" fillId="0" borderId="0" xfId="3" applyFont="1" applyAlignment="1" applyProtection="1"/>
    <xf numFmtId="0" fontId="4" fillId="3" borderId="1" xfId="0" applyFont="1" applyFill="1" applyBorder="1" applyProtection="1"/>
    <xf numFmtId="165" fontId="4" fillId="3" borderId="2" xfId="0" applyNumberFormat="1" applyFont="1" applyFill="1" applyBorder="1" applyProtection="1"/>
    <xf numFmtId="0" fontId="5" fillId="0" borderId="0" xfId="0" applyFont="1" applyProtection="1"/>
    <xf numFmtId="0" fontId="8" fillId="0" borderId="0" xfId="0" applyFont="1" applyProtection="1"/>
    <xf numFmtId="0" fontId="2" fillId="0" borderId="4" xfId="0" applyFont="1" applyBorder="1" applyProtection="1"/>
    <xf numFmtId="0" fontId="0" fillId="0" borderId="5" xfId="0" applyBorder="1" applyProtection="1"/>
    <xf numFmtId="0" fontId="0" fillId="0" borderId="6" xfId="0" applyBorder="1" applyAlignment="1" applyProtection="1">
      <alignment horizontal="left" indent="5"/>
    </xf>
    <xf numFmtId="164" fontId="0" fillId="0" borderId="7" xfId="0" applyNumberFormat="1" applyBorder="1" applyProtection="1"/>
    <xf numFmtId="0" fontId="0" fillId="0" borderId="8" xfId="0" applyBorder="1" applyProtection="1"/>
    <xf numFmtId="164" fontId="0" fillId="0" borderId="9" xfId="0" applyNumberFormat="1" applyBorder="1" applyProtection="1"/>
    <xf numFmtId="0" fontId="7" fillId="0" borderId="4" xfId="0" applyFont="1" applyBorder="1" applyProtection="1"/>
    <xf numFmtId="0" fontId="0" fillId="0" borderId="10" xfId="0" applyBorder="1" applyProtection="1"/>
    <xf numFmtId="0" fontId="0" fillId="0" borderId="6" xfId="0" applyBorder="1" applyProtection="1"/>
    <xf numFmtId="0" fontId="0" fillId="0" borderId="0" xfId="0" applyBorder="1" applyProtection="1"/>
    <xf numFmtId="0" fontId="0" fillId="0" borderId="7" xfId="0" applyBorder="1" applyProtection="1"/>
    <xf numFmtId="164" fontId="0" fillId="0" borderId="0" xfId="0" applyNumberFormat="1" applyBorder="1" applyProtection="1"/>
    <xf numFmtId="0" fontId="0" fillId="0" borderId="6" xfId="0" applyFont="1" applyFill="1" applyBorder="1" applyProtection="1"/>
    <xf numFmtId="164" fontId="0" fillId="0" borderId="0" xfId="0" applyNumberFormat="1" applyFont="1" applyFill="1" applyBorder="1" applyProtection="1"/>
    <xf numFmtId="164" fontId="2" fillId="0" borderId="0" xfId="0" applyNumberFormat="1" applyFont="1" applyFill="1" applyBorder="1" applyProtection="1"/>
    <xf numFmtId="0" fontId="7" fillId="0" borderId="6" xfId="0" applyFont="1" applyBorder="1" applyProtection="1"/>
    <xf numFmtId="0" fontId="3" fillId="0" borderId="6" xfId="0" applyFont="1" applyBorder="1" applyProtection="1"/>
    <xf numFmtId="164" fontId="3" fillId="0" borderId="0" xfId="0" applyNumberFormat="1" applyFont="1" applyBorder="1" applyProtection="1"/>
    <xf numFmtId="164" fontId="0" fillId="0" borderId="0" xfId="0" applyNumberFormat="1" applyFill="1" applyBorder="1" applyProtection="1"/>
    <xf numFmtId="10" fontId="0" fillId="0" borderId="0" xfId="1" applyNumberFormat="1" applyFont="1" applyBorder="1" applyProtection="1"/>
    <xf numFmtId="164" fontId="0" fillId="0" borderId="3" xfId="0" applyNumberFormat="1" applyBorder="1" applyProtection="1"/>
    <xf numFmtId="164" fontId="0" fillId="0" borderId="11" xfId="0" applyNumberFormat="1" applyBorder="1" applyProtection="1"/>
    <xf numFmtId="164" fontId="0" fillId="0" borderId="12" xfId="0" applyNumberFormat="1" applyBorder="1" applyProtection="1"/>
    <xf numFmtId="0" fontId="18" fillId="0" borderId="0" xfId="0" applyFont="1" applyAlignment="1" applyProtection="1">
      <alignment vertical="center"/>
    </xf>
    <xf numFmtId="0" fontId="12" fillId="0" borderId="0" xfId="0" applyFont="1" applyAlignment="1">
      <alignment horizontal="left" indent="2"/>
    </xf>
    <xf numFmtId="0" fontId="0" fillId="0" borderId="0" xfId="0" applyAlignment="1">
      <alignment horizontal="left" indent="2"/>
    </xf>
    <xf numFmtId="164" fontId="0" fillId="0" borderId="0" xfId="0" applyNumberFormat="1"/>
    <xf numFmtId="0" fontId="17" fillId="0" borderId="0" xfId="0" applyFont="1" applyAlignment="1" applyProtection="1">
      <alignment horizontal="left" indent="2"/>
    </xf>
    <xf numFmtId="0" fontId="6" fillId="0" borderId="0" xfId="0" applyFont="1" applyAlignment="1">
      <alignment horizontal="left" wrapText="1"/>
    </xf>
    <xf numFmtId="0" fontId="6" fillId="0" borderId="0" xfId="0" applyFont="1" applyAlignment="1" applyProtection="1">
      <alignment horizontal="left" wrapText="1"/>
    </xf>
    <xf numFmtId="10" fontId="0" fillId="0" borderId="0" xfId="1" applyNumberFormat="1" applyFont="1"/>
  </cellXfs>
  <cellStyles count="4">
    <cellStyle name="Comma" xfId="2" builtinId="3"/>
    <cellStyle name="Hyperlink" xfId="3" builtinId="8"/>
    <cellStyle name="Normal" xfId="0" builtinId="0"/>
    <cellStyle name="Percent" xfId="1" builtinId="5"/>
  </cellStyles>
  <dxfs count="0"/>
  <tableStyles count="0" defaultTableStyle="TableStyleMedium2" defaultPivotStyle="PivotStyleLight16"/>
  <colors>
    <mruColors>
      <color rgb="FF9954A2"/>
      <color rgb="FFB9D40F"/>
      <color rgb="FF99B8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hyperlink" Target="http://www.thefriendlyaccountants.co.uk/" TargetMode="External"/><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hyperlink" Target="http://www.thefriendlyaccountants.co.uk/" TargetMode="External"/><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hyperlink" Target="http://www.thefriendlyaccountants.co.uk/" TargetMode="External"/><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2" Type="http://schemas.openxmlformats.org/officeDocument/2006/relationships/hyperlink" Target="http://www.thefriendlyaccountants.co.uk/" TargetMode="External"/><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542925</xdr:colOff>
      <xdr:row>1</xdr:row>
      <xdr:rowOff>0</xdr:rowOff>
    </xdr:from>
    <xdr:to>
      <xdr:col>4</xdr:col>
      <xdr:colOff>723898</xdr:colOff>
      <xdr:row>5</xdr:row>
      <xdr:rowOff>174439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91025" y="0"/>
          <a:ext cx="2428873" cy="1203139"/>
        </a:xfrm>
        <a:prstGeom prst="rect">
          <a:avLst/>
        </a:prstGeom>
      </xdr:spPr>
    </xdr:pic>
    <xdr:clientData/>
  </xdr:twoCellAnchor>
  <xdr:twoCellAnchor editAs="oneCell">
    <xdr:from>
      <xdr:col>2</xdr:col>
      <xdr:colOff>266700</xdr:colOff>
      <xdr:row>1</xdr:row>
      <xdr:rowOff>85725</xdr:rowOff>
    </xdr:from>
    <xdr:to>
      <xdr:col>4</xdr:col>
      <xdr:colOff>771523</xdr:colOff>
      <xdr:row>6</xdr:row>
      <xdr:rowOff>145864</xdr:rowOff>
    </xdr:to>
    <xdr:pic>
      <xdr:nvPicPr>
        <xdr:cNvPr id="3" name="Picture 2">
          <a:hlinkClick xmlns:r="http://schemas.openxmlformats.org/officeDocument/2006/relationships" r:id="rId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14975" y="85725"/>
          <a:ext cx="2428873" cy="12031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542925</xdr:colOff>
      <xdr:row>1</xdr:row>
      <xdr:rowOff>0</xdr:rowOff>
    </xdr:from>
    <xdr:to>
      <xdr:col>4</xdr:col>
      <xdr:colOff>723898</xdr:colOff>
      <xdr:row>5</xdr:row>
      <xdr:rowOff>174439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91025" y="190500"/>
          <a:ext cx="2428873" cy="1203139"/>
        </a:xfrm>
        <a:prstGeom prst="rect">
          <a:avLst/>
        </a:prstGeom>
      </xdr:spPr>
    </xdr:pic>
    <xdr:clientData/>
  </xdr:twoCellAnchor>
  <xdr:twoCellAnchor editAs="oneCell">
    <xdr:from>
      <xdr:col>2</xdr:col>
      <xdr:colOff>266700</xdr:colOff>
      <xdr:row>1</xdr:row>
      <xdr:rowOff>85725</xdr:rowOff>
    </xdr:from>
    <xdr:to>
      <xdr:col>4</xdr:col>
      <xdr:colOff>771523</xdr:colOff>
      <xdr:row>6</xdr:row>
      <xdr:rowOff>145864</xdr:rowOff>
    </xdr:to>
    <xdr:pic>
      <xdr:nvPicPr>
        <xdr:cNvPr id="3" name="Picture 2">
          <a:hlinkClick xmlns:r="http://schemas.openxmlformats.org/officeDocument/2006/relationships" r:id="rId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14800" y="276225"/>
          <a:ext cx="2752723" cy="127933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542925</xdr:colOff>
      <xdr:row>1</xdr:row>
      <xdr:rowOff>0</xdr:rowOff>
    </xdr:from>
    <xdr:to>
      <xdr:col>4</xdr:col>
      <xdr:colOff>723898</xdr:colOff>
      <xdr:row>5</xdr:row>
      <xdr:rowOff>174439</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91025" y="190500"/>
          <a:ext cx="2428873" cy="1203139"/>
        </a:xfrm>
        <a:prstGeom prst="rect">
          <a:avLst/>
        </a:prstGeom>
      </xdr:spPr>
    </xdr:pic>
    <xdr:clientData/>
  </xdr:twoCellAnchor>
  <xdr:twoCellAnchor editAs="oneCell">
    <xdr:from>
      <xdr:col>2</xdr:col>
      <xdr:colOff>266700</xdr:colOff>
      <xdr:row>1</xdr:row>
      <xdr:rowOff>85725</xdr:rowOff>
    </xdr:from>
    <xdr:to>
      <xdr:col>4</xdr:col>
      <xdr:colOff>771523</xdr:colOff>
      <xdr:row>6</xdr:row>
      <xdr:rowOff>145864</xdr:rowOff>
    </xdr:to>
    <xdr:pic>
      <xdr:nvPicPr>
        <xdr:cNvPr id="3" name="Picture 2">
          <a:hlinkClick xmlns:r="http://schemas.openxmlformats.org/officeDocument/2006/relationships" r:id="rId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14800" y="276225"/>
          <a:ext cx="2752723" cy="127933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542925</xdr:colOff>
      <xdr:row>1</xdr:row>
      <xdr:rowOff>0</xdr:rowOff>
    </xdr:from>
    <xdr:to>
      <xdr:col>4</xdr:col>
      <xdr:colOff>723898</xdr:colOff>
      <xdr:row>5</xdr:row>
      <xdr:rowOff>174439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91025" y="190500"/>
          <a:ext cx="2428873" cy="1203139"/>
        </a:xfrm>
        <a:prstGeom prst="rect">
          <a:avLst/>
        </a:prstGeom>
      </xdr:spPr>
    </xdr:pic>
    <xdr:clientData/>
  </xdr:twoCellAnchor>
  <xdr:twoCellAnchor editAs="oneCell">
    <xdr:from>
      <xdr:col>2</xdr:col>
      <xdr:colOff>266700</xdr:colOff>
      <xdr:row>1</xdr:row>
      <xdr:rowOff>85725</xdr:rowOff>
    </xdr:from>
    <xdr:to>
      <xdr:col>4</xdr:col>
      <xdr:colOff>771523</xdr:colOff>
      <xdr:row>6</xdr:row>
      <xdr:rowOff>145864</xdr:rowOff>
    </xdr:to>
    <xdr:pic>
      <xdr:nvPicPr>
        <xdr:cNvPr id="3" name="Picture 2">
          <a:hlinkClick xmlns:r="http://schemas.openxmlformats.org/officeDocument/2006/relationships" r:id="rId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14800" y="276225"/>
          <a:ext cx="2752723" cy="127933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thefriendlyaccountants.co.uk/"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thefriendlyaccountants.co.uk/"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thefriendlyaccountants.co.uk/"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thefriendlyaccountants.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N22"/>
  <sheetViews>
    <sheetView showGridLines="0" showRowColHeaders="0" tabSelected="1" topLeftCell="A4" zoomScale="125" zoomScaleNormal="125" workbookViewId="0">
      <selection activeCell="E19" sqref="E19"/>
    </sheetView>
  </sheetViews>
  <sheetFormatPr defaultColWidth="8.85546875" defaultRowHeight="15" x14ac:dyDescent="0.25"/>
  <cols>
    <col min="1" max="1" width="8.140625" style="3" customWidth="1"/>
    <col min="2" max="2" width="49.5703125" style="3" customWidth="1"/>
    <col min="3" max="5" width="16.85546875" style="3" customWidth="1"/>
    <col min="6" max="8" width="8.85546875" style="3"/>
    <col min="9" max="12" width="8.85546875" style="3" hidden="1" customWidth="1"/>
    <col min="13" max="16384" width="8.85546875" style="3"/>
  </cols>
  <sheetData>
    <row r="2" spans="2:7" ht="26.25" x14ac:dyDescent="0.25">
      <c r="B2" s="43" t="s">
        <v>31</v>
      </c>
      <c r="C2" s="2"/>
      <c r="D2" s="2"/>
    </row>
    <row r="3" spans="2:7" ht="18.75" x14ac:dyDescent="0.25">
      <c r="B3" s="4" t="s">
        <v>32</v>
      </c>
      <c r="C3" s="2"/>
      <c r="D3" s="2"/>
    </row>
    <row r="4" spans="2:7" ht="21" x14ac:dyDescent="0.25">
      <c r="B4" s="5" t="s">
        <v>33</v>
      </c>
      <c r="C4" s="2"/>
      <c r="D4" s="2"/>
    </row>
    <row r="5" spans="2:7" x14ac:dyDescent="0.25">
      <c r="B5" s="2"/>
      <c r="C5" s="2"/>
      <c r="D5" s="2"/>
    </row>
    <row r="6" spans="2:7" x14ac:dyDescent="0.25">
      <c r="B6" s="6"/>
    </row>
    <row r="7" spans="2:7" x14ac:dyDescent="0.25">
      <c r="B7" s="6"/>
    </row>
    <row r="8" spans="2:7" ht="18.75" x14ac:dyDescent="0.3">
      <c r="B8" s="7" t="s">
        <v>44</v>
      </c>
    </row>
    <row r="9" spans="2:7" x14ac:dyDescent="0.25">
      <c r="B9" t="s">
        <v>45</v>
      </c>
    </row>
    <row r="11" spans="2:7" x14ac:dyDescent="0.25">
      <c r="B11" s="9" t="s">
        <v>5</v>
      </c>
    </row>
    <row r="12" spans="2:7" x14ac:dyDescent="0.25">
      <c r="B12" s="10" t="s">
        <v>6</v>
      </c>
    </row>
    <row r="13" spans="2:7" x14ac:dyDescent="0.25">
      <c r="B13" s="47" t="s">
        <v>38</v>
      </c>
      <c r="C13" s="47"/>
      <c r="D13" s="47"/>
      <c r="E13" s="47"/>
      <c r="F13" s="47"/>
      <c r="G13" s="47"/>
    </row>
    <row r="14" spans="2:7" x14ac:dyDescent="0.25">
      <c r="B14" s="10" t="s">
        <v>27</v>
      </c>
    </row>
    <row r="15" spans="2:7" x14ac:dyDescent="0.25">
      <c r="B15" s="10" t="s">
        <v>28</v>
      </c>
    </row>
    <row r="16" spans="2:7" x14ac:dyDescent="0.25">
      <c r="B16" s="10" t="s">
        <v>7</v>
      </c>
    </row>
    <row r="17" spans="2:14" x14ac:dyDescent="0.25">
      <c r="B17" s="44" t="s">
        <v>50</v>
      </c>
    </row>
    <row r="18" spans="2:14" x14ac:dyDescent="0.25">
      <c r="B18" s="45" t="s">
        <v>40</v>
      </c>
    </row>
    <row r="19" spans="2:14" x14ac:dyDescent="0.25">
      <c r="B19" s="10"/>
    </row>
    <row r="20" spans="2:14" x14ac:dyDescent="0.25">
      <c r="B20" s="11" t="s">
        <v>34</v>
      </c>
      <c r="E20" s="12"/>
      <c r="F20" s="12"/>
      <c r="G20" s="12"/>
      <c r="H20" s="12"/>
      <c r="I20" s="12"/>
      <c r="J20" s="12"/>
      <c r="K20" s="12"/>
      <c r="L20" s="12"/>
      <c r="M20" s="12"/>
      <c r="N20" s="12"/>
    </row>
    <row r="21" spans="2:14" x14ac:dyDescent="0.25">
      <c r="B21" s="11" t="s">
        <v>35</v>
      </c>
    </row>
    <row r="22" spans="2:14" x14ac:dyDescent="0.25">
      <c r="B22" s="11" t="s">
        <v>36</v>
      </c>
    </row>
  </sheetData>
  <sheetProtection algorithmName="SHA-512" hashValue="Poz1uU4auZzYr6jl0qy0XSqhlZjLv7FniSZ1/IfTRATYUyOi5n822iMik+dQqRRRbFixJxNmoLYVqlouomAF/w==" saltValue="nY7s41RY6k+17TkKqwOMAw==" spinCount="100000" sheet="1" objects="1" scenarios="1"/>
  <mergeCells count="1">
    <mergeCell ref="B13:G13"/>
  </mergeCells>
  <hyperlinks>
    <hyperlink ref="B20" location="Input!C13" display="To enter your data click here" xr:uid="{00000000-0004-0000-0000-000000000000}"/>
    <hyperlink ref="B21" location="Results!C11" display="To review your results click here" xr:uid="{00000000-0004-0000-0000-000001000000}"/>
    <hyperlink ref="B22" location="Calculations!B8" display="To see the calculations click here" xr:uid="{00000000-0004-0000-0000-000002000000}"/>
    <hyperlink ref="B3" r:id="rId1" xr:uid="{00000000-0004-0000-0000-000003000000}"/>
  </hyperlinks>
  <pageMargins left="0.7" right="0.7" top="0.75" bottom="0.75" header="0.3" footer="0.3"/>
  <pageSetup paperSize="9" scale="61"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Q15"/>
  <sheetViews>
    <sheetView showGridLines="0" showRowColHeaders="0" zoomScale="125" zoomScaleNormal="125" workbookViewId="0">
      <selection activeCell="C13" sqref="C13:C14"/>
    </sheetView>
  </sheetViews>
  <sheetFormatPr defaultColWidth="8.85546875" defaultRowHeight="15" x14ac:dyDescent="0.25"/>
  <cols>
    <col min="1" max="1" width="8.140625" style="3" customWidth="1"/>
    <col min="2" max="2" width="49.5703125" style="3" customWidth="1"/>
    <col min="3" max="5" width="16.85546875" style="3" customWidth="1"/>
    <col min="6" max="8" width="8.85546875" style="3"/>
    <col min="9" max="12" width="8.85546875" style="3" hidden="1" customWidth="1"/>
    <col min="13" max="16384" width="8.85546875" style="3"/>
  </cols>
  <sheetData>
    <row r="2" spans="2:17" ht="26.25" x14ac:dyDescent="0.25">
      <c r="B2" s="43" t="s">
        <v>31</v>
      </c>
      <c r="C2" s="2"/>
      <c r="D2" s="2"/>
    </row>
    <row r="3" spans="2:17" ht="18.75" x14ac:dyDescent="0.25">
      <c r="B3" s="4" t="s">
        <v>32</v>
      </c>
      <c r="C3" s="2"/>
      <c r="D3" s="2"/>
    </row>
    <row r="4" spans="2:17" ht="21" x14ac:dyDescent="0.25">
      <c r="B4" s="5" t="s">
        <v>33</v>
      </c>
      <c r="C4" s="2"/>
      <c r="D4" s="2"/>
    </row>
    <row r="5" spans="2:17" x14ac:dyDescent="0.25">
      <c r="B5" s="2"/>
      <c r="C5" s="2"/>
      <c r="D5" s="2"/>
    </row>
    <row r="6" spans="2:17" x14ac:dyDescent="0.25">
      <c r="B6" s="6"/>
    </row>
    <row r="7" spans="2:17" x14ac:dyDescent="0.25">
      <c r="B7" s="6"/>
    </row>
    <row r="8" spans="2:17" ht="18.75" x14ac:dyDescent="0.3">
      <c r="B8" s="7" t="str">
        <f>Overview!B8</f>
        <v>Dividend Tax Calculator for 22/23 Personal Tax Year</v>
      </c>
    </row>
    <row r="9" spans="2:17" x14ac:dyDescent="0.25">
      <c r="B9" s="8" t="str">
        <f>Overview!B9</f>
        <v>(6th April 2022 to 5th April 2023)</v>
      </c>
    </row>
    <row r="10" spans="2:17" x14ac:dyDescent="0.25">
      <c r="B10" s="10"/>
    </row>
    <row r="11" spans="2:17" ht="15.75" x14ac:dyDescent="0.25">
      <c r="B11" s="13" t="s">
        <v>9</v>
      </c>
    </row>
    <row r="13" spans="2:17" ht="32.25" customHeight="1" x14ac:dyDescent="0.25">
      <c r="B13" s="14" t="s">
        <v>13</v>
      </c>
      <c r="C13" s="1"/>
      <c r="D13" s="48" t="s">
        <v>49</v>
      </c>
      <c r="E13" s="48"/>
      <c r="F13" s="48"/>
      <c r="G13" s="48"/>
      <c r="H13" s="48"/>
      <c r="I13" s="48"/>
      <c r="J13" s="48"/>
      <c r="K13" s="48"/>
      <c r="L13" s="48"/>
      <c r="M13" s="48"/>
      <c r="N13" s="48"/>
      <c r="O13" s="48"/>
      <c r="P13" s="48"/>
      <c r="Q13" s="48"/>
    </row>
    <row r="14" spans="2:17" ht="23.25" x14ac:dyDescent="0.25">
      <c r="B14" s="14" t="s">
        <v>37</v>
      </c>
      <c r="C14" s="1"/>
      <c r="D14" s="49" t="s">
        <v>41</v>
      </c>
      <c r="E14" s="49"/>
      <c r="F14" s="49"/>
      <c r="G14" s="49"/>
      <c r="H14" s="49"/>
      <c r="I14" s="49"/>
      <c r="J14" s="49"/>
      <c r="K14" s="49"/>
      <c r="L14" s="49"/>
      <c r="M14" s="49"/>
      <c r="N14" s="49"/>
      <c r="O14" s="49"/>
      <c r="P14" s="49"/>
      <c r="Q14" s="49"/>
    </row>
    <row r="15" spans="2:17" ht="18.75" x14ac:dyDescent="0.3">
      <c r="B15" s="15" t="str">
        <f>IF(C13="","","Results")</f>
        <v/>
      </c>
      <c r="E15" s="12"/>
      <c r="F15" s="12"/>
      <c r="G15" s="12"/>
      <c r="H15" s="12"/>
      <c r="I15" s="12"/>
      <c r="J15" s="12"/>
      <c r="K15" s="12"/>
      <c r="L15" s="12"/>
      <c r="M15" s="12"/>
      <c r="N15" s="12"/>
    </row>
  </sheetData>
  <sheetProtection algorithmName="SHA-512" hashValue="MoyjyTatu7sKXoL0YZ9xcrk0USJX/zQ7LvBxMFXQSGZCDs+SqPtJ3gToL5ASezlp2YkBdVTqY+tchtVDQoM3NQ==" saltValue="gVx1z5+MU9hCxc7M+55H8w==" spinCount="100000" sheet="1" objects="1" scenarios="1"/>
  <mergeCells count="2">
    <mergeCell ref="D13:Q13"/>
    <mergeCell ref="D14:Q14"/>
  </mergeCells>
  <dataValidations count="2">
    <dataValidation type="whole" operator="lessThanOrEqual" allowBlank="1" showInputMessage="1" showErrorMessage="1" prompt="Ensure this is £12570 or less" sqref="C14" xr:uid="{DB941C46-FC71-4514-AF28-363EA50F271D}">
      <formula1>12570</formula1>
    </dataValidation>
    <dataValidation type="whole" operator="lessThanOrEqual" allowBlank="1" showInputMessage="1" showErrorMessage="1" prompt="Ensure this is £91,368 or less" sqref="C13" xr:uid="{2C725EF3-9752-4BF4-A3B2-EE39C0288AFD}">
      <formula1>91368</formula1>
    </dataValidation>
  </dataValidations>
  <hyperlinks>
    <hyperlink ref="B3" r:id="rId1" xr:uid="{00000000-0004-0000-0100-000000000000}"/>
    <hyperlink ref="B15" location="Results!C11" display="Results!C11" xr:uid="{00000000-0004-0000-0100-000001000000}"/>
  </hyperlinks>
  <pageMargins left="0.7" right="0.7" top="0.75" bottom="0.75" header="0.3" footer="0.3"/>
  <pageSetup paperSize="9" scale="61"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N29"/>
  <sheetViews>
    <sheetView showGridLines="0" showRowColHeaders="0" zoomScale="125" zoomScaleNormal="125" workbookViewId="0">
      <selection activeCell="F21" sqref="F21"/>
    </sheetView>
  </sheetViews>
  <sheetFormatPr defaultColWidth="8.85546875" defaultRowHeight="15" x14ac:dyDescent="0.25"/>
  <cols>
    <col min="1" max="1" width="8.140625" style="3" customWidth="1"/>
    <col min="2" max="2" width="49.5703125" style="3" customWidth="1"/>
    <col min="3" max="5" width="16.85546875" style="3" customWidth="1"/>
    <col min="6" max="8" width="8.85546875" style="3"/>
    <col min="9" max="12" width="8.85546875" style="3" customWidth="1"/>
    <col min="13" max="16384" width="8.85546875" style="3"/>
  </cols>
  <sheetData>
    <row r="2" spans="2:14" ht="26.25" x14ac:dyDescent="0.25">
      <c r="B2" s="43" t="s">
        <v>31</v>
      </c>
      <c r="C2" s="2"/>
      <c r="D2" s="2"/>
    </row>
    <row r="3" spans="2:14" ht="18.75" x14ac:dyDescent="0.25">
      <c r="B3" s="4" t="s">
        <v>32</v>
      </c>
      <c r="C3" s="2"/>
      <c r="D3" s="2"/>
    </row>
    <row r="4" spans="2:14" ht="21" x14ac:dyDescent="0.25">
      <c r="B4" s="5" t="s">
        <v>33</v>
      </c>
      <c r="C4" s="2"/>
      <c r="D4" s="2"/>
    </row>
    <row r="5" spans="2:14" x14ac:dyDescent="0.25">
      <c r="B5" s="2"/>
      <c r="C5" s="2"/>
      <c r="D5" s="2"/>
    </row>
    <row r="6" spans="2:14" x14ac:dyDescent="0.25">
      <c r="B6" s="6"/>
    </row>
    <row r="7" spans="2:14" x14ac:dyDescent="0.25">
      <c r="B7" s="6"/>
    </row>
    <row r="8" spans="2:14" ht="18.75" x14ac:dyDescent="0.3">
      <c r="B8" s="7" t="str">
        <f>Overview!B8</f>
        <v>Dividend Tax Calculator for 22/23 Personal Tax Year</v>
      </c>
    </row>
    <row r="9" spans="2:14" x14ac:dyDescent="0.25">
      <c r="B9" s="8" t="str">
        <f>Overview!B9</f>
        <v>(6th April 2022 to 5th April 2023)</v>
      </c>
    </row>
    <row r="10" spans="2:14" ht="15.75" thickBot="1" x14ac:dyDescent="0.3">
      <c r="B10" s="8"/>
    </row>
    <row r="11" spans="2:14" ht="19.5" thickBot="1" x14ac:dyDescent="0.35">
      <c r="B11" s="16" t="s">
        <v>46</v>
      </c>
      <c r="C11" s="17">
        <f>Calculations!E30</f>
        <v>0</v>
      </c>
      <c r="D11" s="19" t="s">
        <v>48</v>
      </c>
    </row>
    <row r="12" spans="2:14" ht="15.75" thickBot="1" x14ac:dyDescent="0.3">
      <c r="D12" s="19"/>
    </row>
    <row r="13" spans="2:14" ht="19.5" thickBot="1" x14ac:dyDescent="0.35">
      <c r="B13" s="16" t="s">
        <v>47</v>
      </c>
      <c r="C13" s="17">
        <f>IF((Input!C14-Calculations!C16)*Calculations!C17&lt;0,0,(Input!C14-Calculations!C16)*Calculations!C17)</f>
        <v>0</v>
      </c>
      <c r="D13" s="19"/>
    </row>
    <row r="14" spans="2:14" x14ac:dyDescent="0.25">
      <c r="E14" s="12"/>
      <c r="F14" s="12"/>
      <c r="G14" s="12"/>
      <c r="H14" s="12"/>
      <c r="I14" s="12"/>
      <c r="J14" s="12"/>
      <c r="K14" s="12"/>
      <c r="L14" s="12"/>
      <c r="M14" s="12"/>
      <c r="N14" s="12"/>
    </row>
    <row r="15" spans="2:14" x14ac:dyDescent="0.25">
      <c r="B15" s="20" t="s">
        <v>29</v>
      </c>
      <c r="C15" s="21"/>
      <c r="E15" s="12"/>
      <c r="F15" s="12"/>
      <c r="G15" s="12"/>
      <c r="H15" s="12"/>
      <c r="I15" s="12"/>
      <c r="J15" s="12"/>
      <c r="K15" s="12"/>
      <c r="L15" s="12"/>
      <c r="M15" s="12"/>
      <c r="N15" s="12"/>
    </row>
    <row r="16" spans="2:14" x14ac:dyDescent="0.25">
      <c r="B16" s="22" t="s">
        <v>30</v>
      </c>
      <c r="C16" s="23">
        <f>Calculations!C13</f>
        <v>0</v>
      </c>
      <c r="E16" s="12"/>
      <c r="F16" s="12"/>
      <c r="G16" s="12"/>
      <c r="H16" s="12"/>
      <c r="I16" s="12"/>
      <c r="J16" s="12"/>
      <c r="K16" s="12"/>
      <c r="L16" s="12"/>
      <c r="M16" s="12"/>
      <c r="N16" s="12"/>
    </row>
    <row r="17" spans="2:14" x14ac:dyDescent="0.25">
      <c r="B17" s="22" t="s">
        <v>4</v>
      </c>
      <c r="C17" s="23">
        <f>Input!C13</f>
        <v>0</v>
      </c>
      <c r="E17" s="12"/>
      <c r="F17" s="12"/>
      <c r="G17" s="12"/>
      <c r="H17" s="12"/>
      <c r="I17" s="12"/>
      <c r="J17" s="12"/>
      <c r="K17" s="12"/>
      <c r="L17" s="12"/>
      <c r="M17" s="12"/>
      <c r="N17" s="12"/>
    </row>
    <row r="18" spans="2:14" x14ac:dyDescent="0.25">
      <c r="B18" s="22" t="s">
        <v>39</v>
      </c>
      <c r="C18" s="23">
        <f>-Results!C11-C13</f>
        <v>0</v>
      </c>
      <c r="E18" s="12"/>
      <c r="F18" s="12"/>
      <c r="G18" s="12"/>
      <c r="H18" s="12"/>
      <c r="I18" s="12"/>
      <c r="J18" s="12"/>
      <c r="K18" s="12"/>
      <c r="L18" s="12"/>
      <c r="M18" s="12"/>
      <c r="N18" s="12"/>
    </row>
    <row r="19" spans="2:14" x14ac:dyDescent="0.25">
      <c r="B19" s="24"/>
      <c r="C19" s="25">
        <f>SUM(C16:C18)</f>
        <v>0</v>
      </c>
      <c r="E19" s="12"/>
      <c r="F19" s="12"/>
      <c r="G19" s="12"/>
      <c r="H19" s="12"/>
      <c r="I19" s="12"/>
      <c r="J19" s="12"/>
      <c r="K19" s="12"/>
      <c r="L19" s="12"/>
      <c r="M19" s="12"/>
      <c r="N19" s="12"/>
    </row>
    <row r="20" spans="2:14" x14ac:dyDescent="0.25">
      <c r="B20" s="29"/>
      <c r="C20" s="31"/>
      <c r="E20" s="12"/>
      <c r="F20" s="12"/>
      <c r="G20" s="12"/>
      <c r="H20" s="12"/>
      <c r="I20" s="12"/>
      <c r="J20" s="12"/>
      <c r="K20" s="12"/>
      <c r="L20" s="12"/>
      <c r="M20" s="12"/>
      <c r="N20" s="12"/>
    </row>
    <row r="21" spans="2:14" x14ac:dyDescent="0.25">
      <c r="B21" s="29"/>
      <c r="C21" s="31"/>
      <c r="E21" s="12"/>
      <c r="F21" s="12"/>
      <c r="G21" s="12"/>
      <c r="H21" s="12"/>
      <c r="I21" s="12"/>
      <c r="J21" s="12"/>
      <c r="K21" s="12"/>
      <c r="L21" s="12"/>
      <c r="M21" s="12"/>
      <c r="N21" s="12"/>
    </row>
    <row r="22" spans="2:14" x14ac:dyDescent="0.25">
      <c r="B22" s="29"/>
      <c r="C22" s="31"/>
      <c r="E22" s="12"/>
      <c r="F22" s="12"/>
      <c r="G22" s="12"/>
      <c r="H22" s="12"/>
      <c r="I22" s="12"/>
      <c r="J22" s="12"/>
      <c r="K22" s="12"/>
      <c r="L22" s="12"/>
      <c r="M22" s="12"/>
      <c r="N22" s="12"/>
    </row>
    <row r="23" spans="2:14" x14ac:dyDescent="0.25">
      <c r="B23" s="18" t="s">
        <v>21</v>
      </c>
      <c r="E23" s="12"/>
      <c r="F23" s="12"/>
      <c r="G23" s="12"/>
      <c r="H23" s="12"/>
      <c r="I23" s="12"/>
      <c r="J23" s="12"/>
      <c r="K23" s="12"/>
      <c r="L23" s="12"/>
      <c r="M23" s="12"/>
      <c r="N23" s="12"/>
    </row>
    <row r="24" spans="2:14" x14ac:dyDescent="0.25">
      <c r="B24" s="19" t="s">
        <v>25</v>
      </c>
      <c r="E24" s="12"/>
      <c r="F24" s="12"/>
      <c r="G24" s="12"/>
      <c r="H24" s="12"/>
      <c r="I24" s="12"/>
      <c r="J24" s="12"/>
      <c r="K24" s="12"/>
      <c r="L24" s="12"/>
      <c r="M24" s="12"/>
      <c r="N24" s="12"/>
    </row>
    <row r="25" spans="2:14" x14ac:dyDescent="0.25">
      <c r="B25" s="19" t="s">
        <v>24</v>
      </c>
      <c r="E25" s="12"/>
      <c r="F25" s="12"/>
      <c r="G25" s="12"/>
      <c r="H25" s="12"/>
      <c r="I25" s="12"/>
      <c r="J25" s="12"/>
      <c r="K25" s="12"/>
      <c r="L25" s="12"/>
      <c r="M25" s="12"/>
      <c r="N25" s="12"/>
    </row>
    <row r="26" spans="2:14" x14ac:dyDescent="0.25">
      <c r="B26" s="19" t="s">
        <v>22</v>
      </c>
      <c r="E26" s="12"/>
      <c r="F26" s="12"/>
      <c r="G26" s="12"/>
      <c r="H26" s="12"/>
      <c r="I26" s="12"/>
      <c r="J26" s="12"/>
      <c r="K26" s="12"/>
      <c r="L26" s="12"/>
      <c r="M26" s="12"/>
      <c r="N26" s="12"/>
    </row>
    <row r="27" spans="2:14" x14ac:dyDescent="0.25">
      <c r="B27" s="19" t="s">
        <v>23</v>
      </c>
      <c r="E27" s="12"/>
      <c r="F27" s="12"/>
      <c r="G27" s="12"/>
      <c r="H27" s="12"/>
      <c r="I27" s="12"/>
      <c r="J27" s="12"/>
      <c r="K27" s="12"/>
      <c r="L27" s="12"/>
      <c r="M27" s="12"/>
      <c r="N27" s="12"/>
    </row>
    <row r="28" spans="2:14" x14ac:dyDescent="0.25">
      <c r="B28" s="19"/>
      <c r="E28" s="12"/>
      <c r="F28" s="12"/>
      <c r="G28" s="12"/>
      <c r="H28" s="12"/>
      <c r="I28" s="12"/>
      <c r="J28" s="12"/>
      <c r="K28" s="12"/>
      <c r="L28" s="12"/>
      <c r="M28" s="12"/>
      <c r="N28" s="12"/>
    </row>
    <row r="29" spans="2:14" x14ac:dyDescent="0.25">
      <c r="E29" s="12"/>
      <c r="F29" s="12"/>
      <c r="G29" s="12"/>
      <c r="H29" s="12"/>
      <c r="I29" s="12"/>
      <c r="J29" s="12"/>
      <c r="K29" s="12"/>
      <c r="L29" s="12"/>
      <c r="M29" s="12"/>
      <c r="N29" s="12"/>
    </row>
  </sheetData>
  <sheetProtection algorithmName="SHA-512" hashValue="LMcjXNn71NnYeMrpYl9N8SwBQZ84AQW2avhU2Sk8fnjwtXAXbQQ6f8sIC3dgyQHnJup5OxCf/uq3ps8+pPsZsw==" saltValue="RaGAAGU6YXbhEmt4y7z/fg==" spinCount="100000" sheet="1" objects="1" scenarios="1"/>
  <hyperlinks>
    <hyperlink ref="B3" r:id="rId1" xr:uid="{00000000-0004-0000-0200-000000000000}"/>
  </hyperlinks>
  <pageMargins left="0.7" right="0.7" top="0.75" bottom="0.75" header="0.3" footer="0.3"/>
  <pageSetup paperSize="9" scale="61"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K32"/>
  <sheetViews>
    <sheetView showGridLines="0" showRowColHeaders="0" zoomScale="125" zoomScaleNormal="125" workbookViewId="0">
      <selection activeCell="C16" sqref="C16"/>
    </sheetView>
  </sheetViews>
  <sheetFormatPr defaultColWidth="8.85546875" defaultRowHeight="15" x14ac:dyDescent="0.25"/>
  <cols>
    <col min="1" max="1" width="8.140625" style="3" customWidth="1"/>
    <col min="2" max="2" width="49.5703125" style="3" customWidth="1"/>
    <col min="3" max="5" width="16.85546875" style="3" customWidth="1"/>
    <col min="6" max="6" width="8.85546875" style="3"/>
    <col min="7" max="10" width="8.85546875" style="3" hidden="1" customWidth="1"/>
    <col min="11" max="12" width="8.85546875" style="3" customWidth="1"/>
    <col min="13" max="16384" width="8.85546875" style="3"/>
  </cols>
  <sheetData>
    <row r="2" spans="2:10" ht="26.25" x14ac:dyDescent="0.25">
      <c r="B2" s="43" t="s">
        <v>31</v>
      </c>
      <c r="C2" s="2"/>
      <c r="D2" s="2"/>
    </row>
    <row r="3" spans="2:10" ht="18.75" x14ac:dyDescent="0.25">
      <c r="B3" s="4" t="s">
        <v>32</v>
      </c>
      <c r="C3" s="2"/>
      <c r="D3" s="2"/>
    </row>
    <row r="4" spans="2:10" ht="21" x14ac:dyDescent="0.25">
      <c r="B4" s="5" t="s">
        <v>33</v>
      </c>
      <c r="C4" s="2"/>
      <c r="D4" s="2"/>
    </row>
    <row r="5" spans="2:10" x14ac:dyDescent="0.25">
      <c r="B5" s="2"/>
      <c r="C5" s="2"/>
      <c r="D5" s="2"/>
    </row>
    <row r="6" spans="2:10" x14ac:dyDescent="0.25">
      <c r="B6" s="6"/>
    </row>
    <row r="7" spans="2:10" x14ac:dyDescent="0.25">
      <c r="B7" s="6"/>
    </row>
    <row r="8" spans="2:10" ht="18.75" x14ac:dyDescent="0.3">
      <c r="B8" s="7" t="str">
        <f>Overview!B8</f>
        <v>Dividend Tax Calculator for 22/23 Personal Tax Year</v>
      </c>
    </row>
    <row r="9" spans="2:10" x14ac:dyDescent="0.25">
      <c r="B9" s="8" t="str">
        <f>Overview!B9</f>
        <v>(6th April 2022 to 5th April 2023)</v>
      </c>
    </row>
    <row r="11" spans="2:10" x14ac:dyDescent="0.25">
      <c r="B11" s="26" t="s">
        <v>14</v>
      </c>
      <c r="C11" s="27"/>
      <c r="D11" s="27"/>
      <c r="E11" s="27"/>
      <c r="F11" s="21"/>
    </row>
    <row r="12" spans="2:10" x14ac:dyDescent="0.25">
      <c r="B12" s="28"/>
      <c r="C12" s="29"/>
      <c r="D12" s="29"/>
      <c r="E12" s="29"/>
      <c r="F12" s="30"/>
    </row>
    <row r="13" spans="2:10" collapsed="1" x14ac:dyDescent="0.25">
      <c r="B13" s="28" t="s">
        <v>8</v>
      </c>
      <c r="C13" s="31">
        <f>Input!C14</f>
        <v>0</v>
      </c>
      <c r="D13" s="31"/>
      <c r="E13" s="31"/>
      <c r="F13" s="23"/>
      <c r="G13" s="12"/>
      <c r="H13" s="12"/>
      <c r="I13" s="12"/>
      <c r="J13" s="12"/>
    </row>
    <row r="14" spans="2:10" x14ac:dyDescent="0.25">
      <c r="B14" s="28" t="s">
        <v>10</v>
      </c>
      <c r="C14" s="46">
        <v>12570</v>
      </c>
      <c r="D14" s="31"/>
      <c r="E14" s="31"/>
      <c r="F14" s="23"/>
      <c r="G14" s="12"/>
      <c r="H14" s="12"/>
      <c r="I14" s="12"/>
      <c r="J14" s="12"/>
    </row>
    <row r="15" spans="2:10" x14ac:dyDescent="0.25">
      <c r="B15" s="28" t="s">
        <v>0</v>
      </c>
      <c r="C15" s="46">
        <v>50270</v>
      </c>
      <c r="D15" s="31"/>
      <c r="E15" s="31"/>
      <c r="F15" s="23"/>
      <c r="G15" s="12"/>
      <c r="H15" s="12"/>
      <c r="I15" s="12"/>
      <c r="J15" s="12"/>
    </row>
    <row r="16" spans="2:10" x14ac:dyDescent="0.25">
      <c r="B16" s="28" t="s">
        <v>42</v>
      </c>
      <c r="C16" s="46">
        <f>(823*3)+(1048*9)</f>
        <v>11901</v>
      </c>
      <c r="D16" s="31"/>
      <c r="E16" s="31"/>
      <c r="F16" s="23"/>
      <c r="G16" s="12"/>
      <c r="H16" s="12"/>
      <c r="I16" s="12"/>
      <c r="J16" s="12"/>
    </row>
    <row r="17" spans="2:11" x14ac:dyDescent="0.25">
      <c r="B17" s="28" t="s">
        <v>43</v>
      </c>
      <c r="C17" s="50">
        <v>0.13250000000000001</v>
      </c>
      <c r="D17" s="31"/>
      <c r="E17" s="31"/>
      <c r="F17" s="23"/>
      <c r="G17" s="12"/>
      <c r="H17" s="12"/>
      <c r="I17" s="12"/>
      <c r="J17" s="12"/>
    </row>
    <row r="18" spans="2:11" x14ac:dyDescent="0.25">
      <c r="B18" s="32" t="s">
        <v>11</v>
      </c>
      <c r="C18" s="33">
        <f>Input!C13</f>
        <v>0</v>
      </c>
      <c r="D18" s="31"/>
      <c r="E18" s="34"/>
      <c r="F18" s="23"/>
      <c r="G18" s="12"/>
      <c r="H18" s="12"/>
      <c r="I18" s="12"/>
      <c r="J18" s="12"/>
    </row>
    <row r="19" spans="2:11" x14ac:dyDescent="0.25">
      <c r="B19" s="28" t="s">
        <v>12</v>
      </c>
      <c r="C19" s="31">
        <f>C18+C13</f>
        <v>0</v>
      </c>
      <c r="D19" s="31"/>
      <c r="E19" s="31"/>
      <c r="F19" s="23"/>
      <c r="G19" s="12"/>
      <c r="H19" s="12"/>
      <c r="I19" s="12"/>
      <c r="J19" s="12"/>
    </row>
    <row r="20" spans="2:11" x14ac:dyDescent="0.25">
      <c r="B20" s="28"/>
      <c r="C20" s="29"/>
      <c r="D20" s="31"/>
      <c r="E20" s="31"/>
      <c r="F20" s="23"/>
      <c r="G20" s="12"/>
      <c r="H20" s="12"/>
      <c r="I20" s="12"/>
      <c r="J20" s="12"/>
    </row>
    <row r="21" spans="2:11" x14ac:dyDescent="0.25">
      <c r="B21" s="35" t="s">
        <v>15</v>
      </c>
      <c r="C21" s="29"/>
      <c r="D21" s="31"/>
      <c r="E21" s="31"/>
      <c r="F21" s="23"/>
      <c r="G21" s="12"/>
      <c r="H21" s="12"/>
      <c r="I21" s="12"/>
      <c r="J21" s="12"/>
    </row>
    <row r="22" spans="2:11" x14ac:dyDescent="0.25">
      <c r="B22" s="28"/>
      <c r="C22" s="29"/>
      <c r="D22" s="31"/>
      <c r="E22" s="31"/>
      <c r="F22" s="23"/>
      <c r="G22" s="12"/>
      <c r="H22" s="12"/>
      <c r="I22" s="12"/>
      <c r="J22" s="12"/>
    </row>
    <row r="23" spans="2:11" x14ac:dyDescent="0.25">
      <c r="B23" s="28" t="s">
        <v>16</v>
      </c>
      <c r="C23" s="31">
        <f>Input!C13</f>
        <v>0</v>
      </c>
      <c r="D23" s="31"/>
      <c r="E23" s="31"/>
      <c r="F23" s="23"/>
      <c r="G23" s="12"/>
      <c r="H23" s="12"/>
      <c r="I23" s="12"/>
      <c r="J23" s="12"/>
    </row>
    <row r="24" spans="2:11" x14ac:dyDescent="0.25">
      <c r="B24" s="28"/>
      <c r="C24" s="31"/>
      <c r="D24" s="31"/>
      <c r="E24" s="31"/>
      <c r="F24" s="23"/>
      <c r="G24" s="12"/>
      <c r="H24" s="12"/>
      <c r="I24" s="12"/>
      <c r="J24" s="12"/>
    </row>
    <row r="25" spans="2:11" x14ac:dyDescent="0.25">
      <c r="B25" s="36"/>
      <c r="C25" s="37" t="s">
        <v>20</v>
      </c>
      <c r="D25" s="37" t="s">
        <v>18</v>
      </c>
      <c r="E25" s="37" t="s">
        <v>19</v>
      </c>
      <c r="F25" s="23"/>
      <c r="G25" s="12"/>
      <c r="H25" s="12"/>
      <c r="I25" s="12"/>
      <c r="J25" s="12"/>
    </row>
    <row r="26" spans="2:11" x14ac:dyDescent="0.25">
      <c r="B26" s="28" t="s">
        <v>2</v>
      </c>
      <c r="C26" s="38">
        <f>IF(Input!C13&lt;I26,Input!C13,I26)</f>
        <v>0</v>
      </c>
      <c r="D26" s="39">
        <v>0</v>
      </c>
      <c r="E26" s="31">
        <f>C26*D26</f>
        <v>0</v>
      </c>
      <c r="F26" s="23"/>
      <c r="G26" s="12"/>
      <c r="H26" s="12"/>
      <c r="I26" s="12">
        <f>C14-C13</f>
        <v>12570</v>
      </c>
      <c r="J26" s="12"/>
      <c r="K26" s="12"/>
    </row>
    <row r="27" spans="2:11" x14ac:dyDescent="0.25">
      <c r="B27" s="28" t="s">
        <v>1</v>
      </c>
      <c r="C27" s="38">
        <f>IF(C19&lt;C15,0,((C19-C15)))</f>
        <v>0</v>
      </c>
      <c r="D27" s="39">
        <v>0.33750000000000002</v>
      </c>
      <c r="E27" s="31">
        <f t="shared" ref="E27:E29" si="0">C27*D27</f>
        <v>0</v>
      </c>
      <c r="F27" s="23"/>
      <c r="G27" s="12"/>
      <c r="H27" s="12"/>
      <c r="I27" s="12"/>
      <c r="J27" s="12"/>
      <c r="K27" s="12"/>
    </row>
    <row r="28" spans="2:11" x14ac:dyDescent="0.25">
      <c r="B28" s="28" t="s">
        <v>17</v>
      </c>
      <c r="C28" s="38">
        <f>IF(Input!C13&lt;I28,(Input!C13-C26),2000)</f>
        <v>0</v>
      </c>
      <c r="D28" s="39">
        <v>0</v>
      </c>
      <c r="E28" s="31">
        <f t="shared" si="0"/>
        <v>0</v>
      </c>
      <c r="F28" s="23"/>
      <c r="G28" s="12"/>
      <c r="H28" s="12"/>
      <c r="I28" s="12">
        <f>I26+2000</f>
        <v>14570</v>
      </c>
      <c r="J28" s="12"/>
      <c r="K28" s="12"/>
    </row>
    <row r="29" spans="2:11" x14ac:dyDescent="0.25">
      <c r="B29" s="28" t="s">
        <v>3</v>
      </c>
      <c r="C29" s="31">
        <f>IF(C23&lt;J29,C23-C26-C28,I29)</f>
        <v>0</v>
      </c>
      <c r="D29" s="39">
        <v>8.7499999999999994E-2</v>
      </c>
      <c r="E29" s="31">
        <f t="shared" si="0"/>
        <v>0</v>
      </c>
      <c r="F29" s="23"/>
      <c r="G29" s="12"/>
      <c r="H29" s="12"/>
      <c r="I29" s="12">
        <f>C15-C13-I28</f>
        <v>35700</v>
      </c>
      <c r="J29" s="12">
        <f>C15-C13</f>
        <v>50270</v>
      </c>
      <c r="K29" s="12"/>
    </row>
    <row r="30" spans="2:11" x14ac:dyDescent="0.25">
      <c r="B30" s="28"/>
      <c r="C30" s="40">
        <f>SUM(C26:C29)</f>
        <v>0</v>
      </c>
      <c r="D30" s="31"/>
      <c r="E30" s="40">
        <f>SUM(E26:E29)</f>
        <v>0</v>
      </c>
      <c r="F30" s="23"/>
      <c r="G30" s="12"/>
      <c r="H30" s="12"/>
      <c r="I30" s="12"/>
      <c r="J30" s="12"/>
      <c r="K30" s="12"/>
    </row>
    <row r="31" spans="2:11" x14ac:dyDescent="0.25">
      <c r="B31" s="24"/>
      <c r="C31" s="41"/>
      <c r="D31" s="41"/>
      <c r="E31" s="41"/>
      <c r="F31" s="42"/>
      <c r="G31" s="12"/>
      <c r="H31" s="12"/>
      <c r="I31" s="12"/>
      <c r="J31" s="12"/>
      <c r="K31" s="12"/>
    </row>
    <row r="32" spans="2:11" x14ac:dyDescent="0.25">
      <c r="C32" s="12">
        <f>C30-Input!C13</f>
        <v>0</v>
      </c>
      <c r="D32" s="12" t="s">
        <v>26</v>
      </c>
      <c r="E32" s="12"/>
      <c r="F32" s="12"/>
      <c r="G32" s="12"/>
      <c r="H32" s="12"/>
      <c r="I32" s="12"/>
      <c r="J32" s="12"/>
      <c r="K32" s="12"/>
    </row>
  </sheetData>
  <sheetProtection algorithmName="SHA-512" hashValue="Sak6Gd5qBWdWQKOZk7t38wL3B9UNXS0J9x53NH0K8Ni42YHBcPGMZdsUPflyvOq7O7FVHKJcdrYtbdgZ5NfNlw==" saltValue="9m5o/kV4atU/+GI5J1ou4Q==" spinCount="100000" sheet="1" selectLockedCells="1" selectUnlockedCells="1"/>
  <hyperlinks>
    <hyperlink ref="B3" r:id="rId1" xr:uid="{00000000-0004-0000-0300-000000000000}"/>
  </hyperlinks>
  <pageMargins left="0.7" right="0.7" top="0.75" bottom="0.75" header="0.3" footer="0.3"/>
  <pageSetup paperSize="9" scale="61"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Overview</vt:lpstr>
      <vt:lpstr>Input</vt:lpstr>
      <vt:lpstr>Results</vt:lpstr>
      <vt:lpstr>Calculations</vt:lpstr>
      <vt:lpstr>Calculations!Print_Area</vt:lpstr>
      <vt:lpstr>Input!Print_Area</vt:lpstr>
      <vt:lpstr>Overview!Print_Area</vt:lpstr>
      <vt:lpstr>Results!Print_Area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dc:creator>
  <cp:lastModifiedBy>Lesley Ward</cp:lastModifiedBy>
  <cp:lastPrinted>2016-02-11T06:02:24Z</cp:lastPrinted>
  <dcterms:created xsi:type="dcterms:W3CDTF">2015-09-02T12:30:43Z</dcterms:created>
  <dcterms:modified xsi:type="dcterms:W3CDTF">2022-04-05T07:56:28Z</dcterms:modified>
</cp:coreProperties>
</file>